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1250" activeTab="0"/>
  </bookViews>
  <sheets>
    <sheet name="Lapa1" sheetId="1" r:id="rId1"/>
    <sheet name="Lapa2" sheetId="2" r:id="rId2"/>
    <sheet name="Lapa3" sheetId="3" r:id="rId3"/>
  </sheets>
  <definedNames>
    <definedName name="kurss">'Lapa1'!$K$40</definedName>
    <definedName name="_xlnm.Print_Area" localSheetId="0">'Lapa1'!$B$1:$K$42</definedName>
  </definedNames>
  <calcPr fullCalcOnLoad="1"/>
</workbook>
</file>

<file path=xl/sharedStrings.xml><?xml version="1.0" encoding="utf-8"?>
<sst xmlns="http://schemas.openxmlformats.org/spreadsheetml/2006/main" count="71" uniqueCount="57">
  <si>
    <t>Pasākumi 2007-2013</t>
  </si>
  <si>
    <t>Indikatīvie pasākumi 2014-2020</t>
  </si>
  <si>
    <t>Pasākumi</t>
  </si>
  <si>
    <t>%</t>
  </si>
  <si>
    <t>uz 06.02.2013.</t>
  </si>
  <si>
    <t>Arodapmācības</t>
  </si>
  <si>
    <t>Zināšanu pārnese</t>
  </si>
  <si>
    <t>Konsultāciju pakalpojumi</t>
  </si>
  <si>
    <t>Sadarbība</t>
  </si>
  <si>
    <t>Lauku saimniecību modernizācija</t>
  </si>
  <si>
    <t>Lauksaimniecības produktu pievienotās vērtības radīšana</t>
  </si>
  <si>
    <t>Infrastruktūra, kas attiecas uz lauksaimniecības un mežsaimniecības attīstību un pielāgošanu</t>
  </si>
  <si>
    <t>Lauku saimniecību un uzņēmējdarbības attīstība</t>
  </si>
  <si>
    <t>Atbalsts uzņēmumu radīšanai un attīstībai</t>
  </si>
  <si>
    <t>Jaunie lauksaimnieki</t>
  </si>
  <si>
    <t>Tūrisma aktivitāšu veicināšana</t>
  </si>
  <si>
    <t>Mazo saimniecību attīstība</t>
  </si>
  <si>
    <t>Atbalsts jaunajiem lauksaimniekiem</t>
  </si>
  <si>
    <t>Maksājums par nelabvēlīgiem apstākļiem citās teritorijās</t>
  </si>
  <si>
    <t>Maksājumi saimniecībām ar dabas ierobežojumiem (MLA)</t>
  </si>
  <si>
    <t>Natura 2000 maksājumi un maksājumi, kas saistīti ar direktīvu 2000/60/EK</t>
  </si>
  <si>
    <t>Natura 2000 maksājumi - laukiem</t>
  </si>
  <si>
    <t>Natura 2000 maksājumi mežiem</t>
  </si>
  <si>
    <t>Natura 2000 maksājumi - mežiem</t>
  </si>
  <si>
    <t>Bioloģiskā lauksaimniecība</t>
  </si>
  <si>
    <t>Apmežošana</t>
  </si>
  <si>
    <t>Mežu ekonomiskā vērtība</t>
  </si>
  <si>
    <t>Ieguldījumi meža ekosistēmu noturības un ekoloģiskās vērtības uzlabošanai</t>
  </si>
  <si>
    <t>Ražotāju grupas</t>
  </si>
  <si>
    <t>Mežsaimniecības ražošanas potenciāla atjaunošana un preventīvu pasākumu ieviešana</t>
  </si>
  <si>
    <t>Risku pārvaldība</t>
  </si>
  <si>
    <t>Pamatpakalpojumi ekonomikai un iedzīvotājiem</t>
  </si>
  <si>
    <t>Pamatpakalpojumi</t>
  </si>
  <si>
    <t>LEADER</t>
  </si>
  <si>
    <t>Tehniskā palīdzība</t>
  </si>
  <si>
    <t>Priekšlaicīgā pensionēšanās</t>
  </si>
  <si>
    <t xml:space="preserve">Priekšlaicīgā pensionēšanās (pārejošās saistības) </t>
  </si>
  <si>
    <t>Lauku mantojuma saglabāšana un atjaunošana</t>
  </si>
  <si>
    <t>Standartu sasniegšana</t>
  </si>
  <si>
    <t>Ls, uz 01.10.2013.</t>
  </si>
  <si>
    <t>N.p.k.</t>
  </si>
  <si>
    <t>Indikatīvais finanšu sadalījums Latvijas Lauku attīstības programmai 2014.-2020.gadam</t>
  </si>
  <si>
    <t>ZM priekšlikums 03.04.2013.</t>
  </si>
  <si>
    <t>Agrovide (Integrētie - 5, BDUZ- 11,  buferjoslas- 10 )</t>
  </si>
  <si>
    <t>Atbalsts daļēji naturālo saimniecību pārstrukturēšan</t>
  </si>
  <si>
    <t>val.kurss</t>
  </si>
  <si>
    <t>lati</t>
  </si>
  <si>
    <t>eiro</t>
  </si>
  <si>
    <t>Uzņēmējdarbības uzsākšana un attīstība un tūrisms</t>
  </si>
  <si>
    <t>KOPĀ</t>
  </si>
  <si>
    <t>Zināšanas un apmācība</t>
  </si>
  <si>
    <t>Ieguldījumi materiālajos aktīvos</t>
  </si>
  <si>
    <t>Vides maksājumi</t>
  </si>
  <si>
    <t xml:space="preserve">Agrovides maksājumi (tai sk.BL -105, integrētie - 5, bduz - 21, RLZ -11,  buferjoslas subsīdiju ietvaros) </t>
  </si>
  <si>
    <t>Dažādas aktivitātes</t>
  </si>
  <si>
    <t xml:space="preserve">  Ieguldījumi materiālajos aktīvos*</t>
  </si>
  <si>
    <t>* Piedāvājumu sadalījumam pa aktivitātēm vai atbalsta saņēmēju grupām ZM iesniegs atsevišķi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</si>
</sst>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"/>
    <numFmt numFmtId="165" formatCode="_-* #,##0.000_-;\-* #,##0.000_-;_-* &quot;-&quot;??_-;_-@_-"/>
    <numFmt numFmtId="166" formatCode="_-* #,##0.0_-;\-* #,##0.0_-;_-* &quot;-&quot;??_-;_-@_-"/>
    <numFmt numFmtId="167" formatCode="_-* #,##0_-;\-* #,##0_-;_-* &quot;-&quot;??_-;_-@_-"/>
    <numFmt numFmtId="168" formatCode="_-[$€-2]\ * #,##0.00_-;\-[$€-2]\ * #,##0.00_-;_-[$€-2]\ * &quot;-&quot;??_-;_-@_-"/>
    <numFmt numFmtId="169" formatCode="0.000"/>
    <numFmt numFmtId="170" formatCode="0.0"/>
    <numFmt numFmtId="171" formatCode="[$-426]dddd\,\ yyyy&quot;. gada &quot;d\.\ mmmm"/>
    <numFmt numFmtId="172" formatCode="0.00000000"/>
    <numFmt numFmtId="173" formatCode="0.0000000"/>
    <numFmt numFmtId="174" formatCode="0.000000"/>
    <numFmt numFmtId="175" formatCode="0.00000"/>
    <numFmt numFmtId="176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sz val="8.5"/>
      <color indexed="8"/>
      <name val="Calibri"/>
      <family val="2"/>
    </font>
    <font>
      <i/>
      <sz val="8.5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10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b/>
      <i/>
      <sz val="12"/>
      <color indexed="10"/>
      <name val="Calibri"/>
      <family val="2"/>
    </font>
    <font>
      <sz val="13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.5"/>
      <color rgb="FF000000"/>
      <name val="Calibri"/>
      <family val="2"/>
    </font>
    <font>
      <i/>
      <sz val="8.5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FF0000"/>
      <name val="Calibri"/>
      <family val="2"/>
    </font>
    <font>
      <sz val="12"/>
      <color rgb="FFC00000"/>
      <name val="Calibri"/>
      <family val="2"/>
    </font>
    <font>
      <sz val="12"/>
      <color rgb="FFFF0000"/>
      <name val="Calibri"/>
      <family val="2"/>
    </font>
    <font>
      <b/>
      <i/>
      <sz val="12"/>
      <color rgb="FFFF0000"/>
      <name val="Calibri"/>
      <family val="2"/>
    </font>
    <font>
      <sz val="13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4" fontId="46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3" fontId="47" fillId="0" borderId="0" xfId="0" applyNumberFormat="1" applyFont="1" applyBorder="1" applyAlignment="1">
      <alignment vertical="center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righ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 wrapText="1"/>
    </xf>
    <xf numFmtId="2" fontId="49" fillId="0" borderId="13" xfId="0" applyNumberFormat="1" applyFont="1" applyBorder="1" applyAlignment="1">
      <alignment horizontal="center" vertical="center" wrapText="1"/>
    </xf>
    <xf numFmtId="3" fontId="49" fillId="0" borderId="15" xfId="0" applyNumberFormat="1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/>
    </xf>
    <xf numFmtId="4" fontId="50" fillId="0" borderId="13" xfId="0" applyNumberFormat="1" applyFont="1" applyBorder="1" applyAlignment="1">
      <alignment horizontal="right" vertical="center" wrapText="1"/>
    </xf>
    <xf numFmtId="3" fontId="50" fillId="0" borderId="15" xfId="0" applyNumberFormat="1" applyFont="1" applyBorder="1" applyAlignment="1">
      <alignment vertical="center" wrapText="1"/>
    </xf>
    <xf numFmtId="3" fontId="50" fillId="0" borderId="13" xfId="0" applyNumberFormat="1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3" fontId="48" fillId="0" borderId="15" xfId="0" applyNumberFormat="1" applyFont="1" applyBorder="1" applyAlignment="1">
      <alignment horizontal="right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 wrapText="1"/>
    </xf>
    <xf numFmtId="0" fontId="48" fillId="0" borderId="13" xfId="0" applyFont="1" applyBorder="1" applyAlignment="1">
      <alignment horizontal="right"/>
    </xf>
    <xf numFmtId="0" fontId="48" fillId="0" borderId="15" xfId="0" applyFont="1" applyBorder="1" applyAlignment="1">
      <alignment/>
    </xf>
    <xf numFmtId="3" fontId="52" fillId="0" borderId="13" xfId="0" applyNumberFormat="1" applyFont="1" applyBorder="1" applyAlignment="1">
      <alignment/>
    </xf>
    <xf numFmtId="0" fontId="48" fillId="0" borderId="16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4" fontId="51" fillId="0" borderId="13" xfId="0" applyNumberFormat="1" applyFont="1" applyBorder="1" applyAlignment="1">
      <alignment horizontal="right" vertical="center" wrapText="1"/>
    </xf>
    <xf numFmtId="3" fontId="51" fillId="0" borderId="15" xfId="0" applyNumberFormat="1" applyFont="1" applyBorder="1" applyAlignment="1">
      <alignment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vertical="center" wrapText="1"/>
    </xf>
    <xf numFmtId="0" fontId="49" fillId="0" borderId="17" xfId="0" applyFont="1" applyBorder="1" applyAlignment="1">
      <alignment horizontal="center" vertical="center" wrapText="1"/>
    </xf>
    <xf numFmtId="3" fontId="48" fillId="0" borderId="19" xfId="0" applyNumberFormat="1" applyFont="1" applyBorder="1" applyAlignment="1">
      <alignment horizontal="right" vertical="center"/>
    </xf>
    <xf numFmtId="0" fontId="51" fillId="0" borderId="18" xfId="0" applyFont="1" applyBorder="1" applyAlignment="1">
      <alignment vertical="center" wrapText="1"/>
    </xf>
    <xf numFmtId="4" fontId="51" fillId="0" borderId="17" xfId="0" applyNumberFormat="1" applyFont="1" applyBorder="1" applyAlignment="1">
      <alignment horizontal="right" vertical="center" wrapText="1"/>
    </xf>
    <xf numFmtId="3" fontId="51" fillId="0" borderId="19" xfId="0" applyNumberFormat="1" applyFont="1" applyBorder="1" applyAlignment="1">
      <alignment vertical="center" wrapText="1"/>
    </xf>
    <xf numFmtId="3" fontId="52" fillId="0" borderId="17" xfId="0" applyNumberFormat="1" applyFont="1" applyBorder="1" applyAlignment="1">
      <alignment/>
    </xf>
    <xf numFmtId="3" fontId="50" fillId="0" borderId="17" xfId="0" applyNumberFormat="1" applyFont="1" applyBorder="1" applyAlignment="1">
      <alignment vertical="center" wrapText="1"/>
    </xf>
    <xf numFmtId="0" fontId="48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/>
    </xf>
    <xf numFmtId="2" fontId="49" fillId="0" borderId="11" xfId="0" applyNumberFormat="1" applyFont="1" applyBorder="1" applyAlignment="1">
      <alignment horizontal="center" vertical="center" wrapText="1"/>
    </xf>
    <xf numFmtId="3" fontId="49" fillId="0" borderId="22" xfId="0" applyNumberFormat="1" applyFont="1" applyBorder="1" applyAlignment="1">
      <alignment/>
    </xf>
    <xf numFmtId="0" fontId="50" fillId="0" borderId="12" xfId="0" applyFont="1" applyBorder="1" applyAlignment="1">
      <alignment vertical="center" wrapText="1"/>
    </xf>
    <xf numFmtId="4" fontId="50" fillId="0" borderId="11" xfId="0" applyNumberFormat="1" applyFont="1" applyBorder="1" applyAlignment="1">
      <alignment horizontal="right" vertical="center" wrapText="1"/>
    </xf>
    <xf numFmtId="3" fontId="50" fillId="0" borderId="23" xfId="0" applyNumberFormat="1" applyFont="1" applyBorder="1" applyAlignment="1">
      <alignment vertical="center" wrapText="1"/>
    </xf>
    <xf numFmtId="3" fontId="50" fillId="0" borderId="21" xfId="0" applyNumberFormat="1" applyFont="1" applyBorder="1" applyAlignment="1">
      <alignment vertical="center" wrapText="1"/>
    </xf>
    <xf numFmtId="3" fontId="50" fillId="0" borderId="11" xfId="0" applyNumberFormat="1" applyFont="1" applyBorder="1" applyAlignment="1">
      <alignment vertical="center" wrapText="1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48" fillId="0" borderId="26" xfId="0" applyFont="1" applyBorder="1" applyAlignment="1">
      <alignment/>
    </xf>
    <xf numFmtId="3" fontId="52" fillId="0" borderId="27" xfId="0" applyNumberFormat="1" applyFont="1" applyBorder="1" applyAlignment="1">
      <alignment vertical="center" wrapText="1"/>
    </xf>
    <xf numFmtId="0" fontId="48" fillId="0" borderId="27" xfId="0" applyFont="1" applyBorder="1" applyAlignment="1">
      <alignment vertical="center" wrapText="1"/>
    </xf>
    <xf numFmtId="0" fontId="48" fillId="0" borderId="24" xfId="0" applyFont="1" applyBorder="1" applyAlignment="1">
      <alignment/>
    </xf>
    <xf numFmtId="0" fontId="48" fillId="0" borderId="27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28" xfId="0" applyFont="1" applyBorder="1" applyAlignment="1">
      <alignment/>
    </xf>
    <xf numFmtId="0" fontId="53" fillId="0" borderId="14" xfId="0" applyFont="1" applyBorder="1" applyAlignment="1">
      <alignment vertical="center" wrapText="1"/>
    </xf>
    <xf numFmtId="4" fontId="51" fillId="0" borderId="29" xfId="0" applyNumberFormat="1" applyFont="1" applyBorder="1" applyAlignment="1">
      <alignment horizontal="right" vertical="center" wrapText="1"/>
    </xf>
    <xf numFmtId="0" fontId="48" fillId="0" borderId="30" xfId="0" applyFont="1" applyBorder="1" applyAlignment="1">
      <alignment/>
    </xf>
    <xf numFmtId="3" fontId="52" fillId="0" borderId="31" xfId="0" applyNumberFormat="1" applyFont="1" applyBorder="1" applyAlignment="1">
      <alignment vertical="center" wrapText="1"/>
    </xf>
    <xf numFmtId="3" fontId="50" fillId="0" borderId="29" xfId="0" applyNumberFormat="1" applyFont="1" applyBorder="1" applyAlignment="1">
      <alignment vertical="center" wrapText="1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vertical="center" wrapText="1"/>
    </xf>
    <xf numFmtId="0" fontId="54" fillId="0" borderId="34" xfId="0" applyFont="1" applyBorder="1" applyAlignment="1">
      <alignment vertical="center" wrapText="1"/>
    </xf>
    <xf numFmtId="0" fontId="48" fillId="0" borderId="35" xfId="0" applyFont="1" applyBorder="1" applyAlignment="1">
      <alignment/>
    </xf>
    <xf numFmtId="3" fontId="52" fillId="0" borderId="33" xfId="0" applyNumberFormat="1" applyFont="1" applyBorder="1" applyAlignment="1">
      <alignment vertical="center" wrapText="1"/>
    </xf>
    <xf numFmtId="0" fontId="48" fillId="0" borderId="20" xfId="0" applyFont="1" applyBorder="1" applyAlignment="1">
      <alignment horizontal="center"/>
    </xf>
    <xf numFmtId="3" fontId="49" fillId="0" borderId="12" xfId="0" applyNumberFormat="1" applyFont="1" applyBorder="1" applyAlignment="1">
      <alignment/>
    </xf>
    <xf numFmtId="3" fontId="51" fillId="0" borderId="26" xfId="0" applyNumberFormat="1" applyFont="1" applyBorder="1" applyAlignment="1">
      <alignment vertical="center" wrapText="1"/>
    </xf>
    <xf numFmtId="3" fontId="52" fillId="0" borderId="36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3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17" xfId="0" applyFont="1" applyBorder="1" applyAlignment="1">
      <alignment horizontal="right"/>
    </xf>
    <xf numFmtId="0" fontId="48" fillId="0" borderId="33" xfId="0" applyFont="1" applyBorder="1" applyAlignment="1">
      <alignment/>
    </xf>
    <xf numFmtId="0" fontId="48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vertical="center" wrapText="1"/>
    </xf>
    <xf numFmtId="2" fontId="49" fillId="0" borderId="40" xfId="0" applyNumberFormat="1" applyFont="1" applyBorder="1" applyAlignment="1">
      <alignment horizontal="center" vertical="center" wrapText="1"/>
    </xf>
    <xf numFmtId="3" fontId="49" fillId="0" borderId="41" xfId="0" applyNumberFormat="1" applyFont="1" applyBorder="1" applyAlignment="1">
      <alignment horizontal="right" vertical="center"/>
    </xf>
    <xf numFmtId="0" fontId="50" fillId="0" borderId="41" xfId="0" applyFont="1" applyBorder="1" applyAlignment="1">
      <alignment vertical="center" wrapText="1"/>
    </xf>
    <xf numFmtId="4" fontId="50" fillId="0" borderId="40" xfId="0" applyNumberFormat="1" applyFont="1" applyBorder="1" applyAlignment="1">
      <alignment horizontal="right" vertical="center" wrapText="1"/>
    </xf>
    <xf numFmtId="0" fontId="49" fillId="0" borderId="42" xfId="0" applyFont="1" applyBorder="1" applyAlignment="1">
      <alignment/>
    </xf>
    <xf numFmtId="3" fontId="55" fillId="0" borderId="39" xfId="0" applyNumberFormat="1" applyFont="1" applyFill="1" applyBorder="1" applyAlignment="1">
      <alignment vertical="center" wrapText="1"/>
    </xf>
    <xf numFmtId="3" fontId="50" fillId="0" borderId="40" xfId="0" applyNumberFormat="1" applyFont="1" applyBorder="1" applyAlignment="1">
      <alignment vertical="center" wrapText="1"/>
    </xf>
    <xf numFmtId="0" fontId="48" fillId="0" borderId="43" xfId="0" applyFont="1" applyBorder="1" applyAlignment="1">
      <alignment horizontal="center"/>
    </xf>
    <xf numFmtId="0" fontId="49" fillId="0" borderId="11" xfId="0" applyFont="1" applyBorder="1" applyAlignment="1">
      <alignment/>
    </xf>
    <xf numFmtId="2" fontId="49" fillId="0" borderId="12" xfId="0" applyNumberFormat="1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/>
    </xf>
    <xf numFmtId="0" fontId="49" fillId="0" borderId="11" xfId="0" applyFont="1" applyBorder="1" applyAlignment="1">
      <alignment vertical="center" wrapText="1"/>
    </xf>
    <xf numFmtId="4" fontId="55" fillId="0" borderId="23" xfId="0" applyNumberFormat="1" applyFont="1" applyBorder="1" applyAlignment="1">
      <alignment horizontal="right" vertical="center" wrapText="1"/>
    </xf>
    <xf numFmtId="3" fontId="50" fillId="0" borderId="44" xfId="0" applyNumberFormat="1" applyFont="1" applyBorder="1" applyAlignment="1">
      <alignment vertical="center" wrapText="1"/>
    </xf>
    <xf numFmtId="0" fontId="48" fillId="0" borderId="45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3" fontId="48" fillId="0" borderId="13" xfId="0" applyNumberFormat="1" applyFont="1" applyBorder="1" applyAlignment="1">
      <alignment horizontal="right" vertical="center"/>
    </xf>
    <xf numFmtId="4" fontId="51" fillId="0" borderId="26" xfId="0" applyNumberFormat="1" applyFont="1" applyBorder="1" applyAlignment="1">
      <alignment horizontal="right" vertical="center" wrapText="1"/>
    </xf>
    <xf numFmtId="3" fontId="52" fillId="0" borderId="13" xfId="0" applyNumberFormat="1" applyFont="1" applyBorder="1" applyAlignment="1">
      <alignment vertical="center" wrapText="1"/>
    </xf>
    <xf numFmtId="3" fontId="50" fillId="0" borderId="28" xfId="0" applyNumberFormat="1" applyFont="1" applyBorder="1" applyAlignment="1">
      <alignment vertical="center" wrapText="1"/>
    </xf>
    <xf numFmtId="0" fontId="48" fillId="0" borderId="26" xfId="0" applyFont="1" applyBorder="1" applyAlignment="1">
      <alignment horizontal="right"/>
    </xf>
    <xf numFmtId="0" fontId="48" fillId="0" borderId="34" xfId="0" applyFont="1" applyBorder="1" applyAlignment="1">
      <alignment horizontal="center" vertical="center"/>
    </xf>
    <xf numFmtId="0" fontId="48" fillId="0" borderId="17" xfId="0" applyFont="1" applyBorder="1" applyAlignment="1">
      <alignment vertical="center" wrapText="1"/>
    </xf>
    <xf numFmtId="0" fontId="49" fillId="0" borderId="19" xfId="0" applyFont="1" applyBorder="1" applyAlignment="1">
      <alignment horizontal="center" vertical="center" wrapText="1"/>
    </xf>
    <xf numFmtId="3" fontId="48" fillId="0" borderId="17" xfId="0" applyNumberFormat="1" applyFont="1" applyBorder="1" applyAlignment="1">
      <alignment horizontal="right" vertical="center"/>
    </xf>
    <xf numFmtId="0" fontId="51" fillId="0" borderId="17" xfId="0" applyFont="1" applyBorder="1" applyAlignment="1">
      <alignment vertical="center" wrapText="1"/>
    </xf>
    <xf numFmtId="4" fontId="51" fillId="0" borderId="35" xfId="0" applyNumberFormat="1" applyFont="1" applyBorder="1" applyAlignment="1">
      <alignment horizontal="right" vertical="center" wrapText="1"/>
    </xf>
    <xf numFmtId="3" fontId="52" fillId="0" borderId="17" xfId="0" applyNumberFormat="1" applyFont="1" applyBorder="1" applyAlignment="1">
      <alignment vertical="center" wrapText="1"/>
    </xf>
    <xf numFmtId="3" fontId="50" fillId="0" borderId="46" xfId="0" applyNumberFormat="1" applyFont="1" applyBorder="1" applyAlignment="1">
      <alignment vertical="center" wrapText="1"/>
    </xf>
    <xf numFmtId="0" fontId="48" fillId="0" borderId="43" xfId="0" applyFont="1" applyBorder="1" applyAlignment="1">
      <alignment horizontal="center" vertical="center"/>
    </xf>
    <xf numFmtId="3" fontId="49" fillId="0" borderId="11" xfId="0" applyNumberFormat="1" applyFont="1" applyBorder="1" applyAlignment="1">
      <alignment horizontal="right" vertical="center"/>
    </xf>
    <xf numFmtId="4" fontId="50" fillId="0" borderId="23" xfId="0" applyNumberFormat="1" applyFont="1" applyBorder="1" applyAlignment="1">
      <alignment horizontal="right" vertical="center" wrapText="1"/>
    </xf>
    <xf numFmtId="3" fontId="51" fillId="0" borderId="27" xfId="0" applyNumberFormat="1" applyFont="1" applyBorder="1" applyAlignment="1">
      <alignment vertical="center" wrapText="1"/>
    </xf>
    <xf numFmtId="3" fontId="51" fillId="0" borderId="33" xfId="0" applyNumberFormat="1" applyFont="1" applyBorder="1" applyAlignment="1">
      <alignment vertical="center" wrapText="1"/>
    </xf>
    <xf numFmtId="0" fontId="49" fillId="0" borderId="40" xfId="0" applyFont="1" applyBorder="1" applyAlignment="1">
      <alignment vertical="center" wrapText="1"/>
    </xf>
    <xf numFmtId="2" fontId="49" fillId="0" borderId="41" xfId="0" applyNumberFormat="1" applyFont="1" applyBorder="1" applyAlignment="1">
      <alignment horizontal="center" vertical="center" wrapText="1"/>
    </xf>
    <xf numFmtId="3" fontId="49" fillId="0" borderId="40" xfId="0" applyNumberFormat="1" applyFont="1" applyBorder="1" applyAlignment="1">
      <alignment horizontal="right" vertical="center"/>
    </xf>
    <xf numFmtId="0" fontId="50" fillId="0" borderId="40" xfId="0" applyFont="1" applyBorder="1" applyAlignment="1">
      <alignment vertical="center" wrapText="1"/>
    </xf>
    <xf numFmtId="4" fontId="50" fillId="0" borderId="42" xfId="0" applyNumberFormat="1" applyFont="1" applyBorder="1" applyAlignment="1">
      <alignment horizontal="right" vertical="center" wrapText="1"/>
    </xf>
    <xf numFmtId="3" fontId="50" fillId="0" borderId="39" xfId="0" applyNumberFormat="1" applyFont="1" applyBorder="1" applyAlignment="1">
      <alignment vertical="center" wrapText="1"/>
    </xf>
    <xf numFmtId="3" fontId="50" fillId="0" borderId="47" xfId="0" applyNumberFormat="1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3" fontId="48" fillId="0" borderId="11" xfId="0" applyNumberFormat="1" applyFont="1" applyBorder="1" applyAlignment="1">
      <alignment horizontal="right" vertical="center"/>
    </xf>
    <xf numFmtId="0" fontId="51" fillId="0" borderId="11" xfId="0" applyFont="1" applyBorder="1" applyAlignment="1">
      <alignment vertical="center" wrapText="1"/>
    </xf>
    <xf numFmtId="3" fontId="51" fillId="0" borderId="21" xfId="0" applyNumberFormat="1" applyFont="1" applyBorder="1" applyAlignment="1">
      <alignment vertical="center" wrapText="1"/>
    </xf>
    <xf numFmtId="3" fontId="51" fillId="0" borderId="11" xfId="0" applyNumberFormat="1" applyFont="1" applyBorder="1" applyAlignment="1">
      <alignment vertical="center" wrapText="1"/>
    </xf>
    <xf numFmtId="2" fontId="49" fillId="0" borderId="15" xfId="0" applyNumberFormat="1" applyFont="1" applyBorder="1" applyAlignment="1">
      <alignment horizontal="center" vertical="center" wrapText="1"/>
    </xf>
    <xf numFmtId="4" fontId="50" fillId="0" borderId="26" xfId="0" applyNumberFormat="1" applyFont="1" applyBorder="1" applyAlignment="1">
      <alignment horizontal="right" vertical="center" wrapText="1"/>
    </xf>
    <xf numFmtId="3" fontId="51" fillId="0" borderId="13" xfId="0" applyNumberFormat="1" applyFont="1" applyBorder="1" applyAlignment="1">
      <alignment vertical="center" wrapText="1"/>
    </xf>
    <xf numFmtId="0" fontId="48" fillId="0" borderId="48" xfId="0" applyFont="1" applyBorder="1" applyAlignment="1">
      <alignment horizontal="center" vertical="center"/>
    </xf>
    <xf numFmtId="0" fontId="48" fillId="0" borderId="29" xfId="0" applyFont="1" applyBorder="1" applyAlignment="1">
      <alignment vertical="center"/>
    </xf>
    <xf numFmtId="2" fontId="49" fillId="0" borderId="14" xfId="0" applyNumberFormat="1" applyFont="1" applyBorder="1" applyAlignment="1">
      <alignment horizontal="center" vertical="center" wrapText="1"/>
    </xf>
    <xf numFmtId="3" fontId="48" fillId="0" borderId="29" xfId="0" applyNumberFormat="1" applyFont="1" applyBorder="1" applyAlignment="1">
      <alignment horizontal="right" vertical="center"/>
    </xf>
    <xf numFmtId="0" fontId="48" fillId="0" borderId="29" xfId="0" applyFont="1" applyBorder="1" applyAlignment="1">
      <alignment/>
    </xf>
    <xf numFmtId="0" fontId="48" fillId="0" borderId="30" xfId="0" applyFont="1" applyBorder="1" applyAlignment="1">
      <alignment horizontal="right"/>
    </xf>
    <xf numFmtId="0" fontId="48" fillId="0" borderId="31" xfId="0" applyFont="1" applyBorder="1" applyAlignment="1">
      <alignment/>
    </xf>
    <xf numFmtId="0" fontId="48" fillId="0" borderId="49" xfId="0" applyFont="1" applyBorder="1" applyAlignment="1">
      <alignment/>
    </xf>
    <xf numFmtId="0" fontId="49" fillId="0" borderId="40" xfId="0" applyFont="1" applyBorder="1" applyAlignment="1">
      <alignment vertical="center"/>
    </xf>
    <xf numFmtId="0" fontId="49" fillId="0" borderId="41" xfId="0" applyFont="1" applyBorder="1" applyAlignment="1">
      <alignment horizontal="center" vertical="center" wrapText="1"/>
    </xf>
    <xf numFmtId="4" fontId="51" fillId="0" borderId="42" xfId="0" applyNumberFormat="1" applyFont="1" applyBorder="1" applyAlignment="1">
      <alignment horizontal="right" vertical="center" wrapText="1"/>
    </xf>
    <xf numFmtId="3" fontId="51" fillId="0" borderId="39" xfId="0" applyNumberFormat="1" applyFont="1" applyBorder="1" applyAlignment="1">
      <alignment vertical="center" wrapText="1"/>
    </xf>
    <xf numFmtId="3" fontId="51" fillId="0" borderId="40" xfId="0" applyNumberFormat="1" applyFont="1" applyBorder="1" applyAlignment="1">
      <alignment vertical="center" wrapText="1"/>
    </xf>
    <xf numFmtId="0" fontId="48" fillId="0" borderId="0" xfId="0" applyFont="1" applyAlignment="1">
      <alignment horizontal="right"/>
    </xf>
    <xf numFmtId="0" fontId="56" fillId="0" borderId="0" xfId="0" applyFont="1" applyAlignment="1">
      <alignment/>
    </xf>
    <xf numFmtId="0" fontId="56" fillId="0" borderId="50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right" vertical="center" wrapText="1"/>
    </xf>
    <xf numFmtId="0" fontId="56" fillId="0" borderId="39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5" fillId="0" borderId="0" xfId="0" applyFont="1" applyBorder="1" applyAlignment="1">
      <alignment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51" xfId="0" applyFont="1" applyBorder="1" applyAlignment="1">
      <alignment/>
    </xf>
    <xf numFmtId="0" fontId="56" fillId="0" borderId="50" xfId="0" applyFont="1" applyBorder="1" applyAlignment="1">
      <alignment/>
    </xf>
    <xf numFmtId="0" fontId="56" fillId="0" borderId="41" xfId="0" applyFont="1" applyBorder="1" applyAlignment="1">
      <alignment horizontal="center" vertical="center" wrapText="1"/>
    </xf>
    <xf numFmtId="0" fontId="56" fillId="0" borderId="41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6" fillId="0" borderId="5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view="pageBreakPreview" zoomScale="80" zoomScaleNormal="90" zoomScaleSheetLayoutView="80" workbookViewId="0" topLeftCell="A1">
      <selection activeCell="G49" sqref="G49"/>
    </sheetView>
  </sheetViews>
  <sheetFormatPr defaultColWidth="9.140625" defaultRowHeight="15"/>
  <cols>
    <col min="2" max="2" width="4.421875" style="0" customWidth="1"/>
    <col min="3" max="3" width="50.28125" style="0" customWidth="1"/>
    <col min="4" max="4" width="10.140625" style="0" bestFit="1" customWidth="1"/>
    <col min="5" max="5" width="18.28125" style="0" bestFit="1" customWidth="1"/>
    <col min="6" max="6" width="6.140625" style="0" customWidth="1"/>
    <col min="7" max="7" width="46.57421875" style="0" bestFit="1" customWidth="1"/>
    <col min="8" max="8" width="11.28125" style="6" customWidth="1"/>
    <col min="9" max="9" width="9.140625" style="0" hidden="1" customWidth="1"/>
    <col min="10" max="10" width="17.28125" style="0" customWidth="1"/>
    <col min="11" max="11" width="26.00390625" style="0" customWidth="1"/>
  </cols>
  <sheetData>
    <row r="1" spans="1:10" ht="15.75">
      <c r="A1" s="158"/>
      <c r="B1" s="159"/>
      <c r="C1" s="159"/>
      <c r="D1" s="159"/>
      <c r="E1" s="159"/>
      <c r="F1" s="159"/>
      <c r="G1" s="159"/>
      <c r="H1" s="159"/>
      <c r="I1" s="159"/>
      <c r="J1" s="159"/>
    </row>
    <row r="2" spans="2:12" ht="29.25" customHeight="1" thickBot="1">
      <c r="B2" s="166" t="s">
        <v>41</v>
      </c>
      <c r="C2" s="166"/>
      <c r="D2" s="166"/>
      <c r="E2" s="166"/>
      <c r="F2" s="166"/>
      <c r="G2" s="166"/>
      <c r="H2" s="166"/>
      <c r="I2" s="166"/>
      <c r="J2" s="166"/>
      <c r="K2" s="150"/>
      <c r="L2" s="1"/>
    </row>
    <row r="3" spans="2:12" ht="18" customHeight="1" thickBot="1">
      <c r="B3" s="161" t="s">
        <v>0</v>
      </c>
      <c r="C3" s="162"/>
      <c r="D3" s="162"/>
      <c r="E3" s="163"/>
      <c r="F3" s="164" t="s">
        <v>1</v>
      </c>
      <c r="G3" s="165"/>
      <c r="H3" s="165"/>
      <c r="I3" s="165"/>
      <c r="J3" s="165"/>
      <c r="K3" s="151"/>
      <c r="L3" s="160"/>
    </row>
    <row r="4" spans="2:12" ht="33" customHeight="1" thickBot="1">
      <c r="B4" s="152" t="s">
        <v>40</v>
      </c>
      <c r="C4" s="153" t="s">
        <v>2</v>
      </c>
      <c r="D4" s="154" t="s">
        <v>3</v>
      </c>
      <c r="E4" s="153" t="s">
        <v>39</v>
      </c>
      <c r="F4" s="154" t="s">
        <v>40</v>
      </c>
      <c r="G4" s="153" t="s">
        <v>2</v>
      </c>
      <c r="H4" s="155" t="s">
        <v>3</v>
      </c>
      <c r="I4" s="156" t="s">
        <v>4</v>
      </c>
      <c r="J4" s="161" t="s">
        <v>42</v>
      </c>
      <c r="K4" s="167"/>
      <c r="L4" s="160"/>
    </row>
    <row r="5" spans="2:12" ht="15" customHeight="1">
      <c r="B5" s="11"/>
      <c r="C5" s="12"/>
      <c r="D5" s="13"/>
      <c r="E5" s="12"/>
      <c r="F5" s="13"/>
      <c r="G5" s="12"/>
      <c r="H5" s="14"/>
      <c r="I5" s="12"/>
      <c r="J5" s="13" t="s">
        <v>46</v>
      </c>
      <c r="K5" s="15" t="s">
        <v>47</v>
      </c>
      <c r="L5" s="5"/>
    </row>
    <row r="6" spans="2:12" ht="14.25" customHeight="1">
      <c r="B6" s="16">
        <v>1</v>
      </c>
      <c r="C6" s="17" t="s">
        <v>50</v>
      </c>
      <c r="D6" s="18">
        <f>E6*100/$E$39</f>
        <v>0.08763033073821028</v>
      </c>
      <c r="E6" s="19">
        <f>E7+E8</f>
        <v>851771</v>
      </c>
      <c r="F6" s="20">
        <v>1</v>
      </c>
      <c r="G6" s="21" t="s">
        <v>50</v>
      </c>
      <c r="H6" s="22">
        <f>J6*100/$J$39</f>
        <v>1.4444444444444444</v>
      </c>
      <c r="I6" s="23">
        <v>18000000</v>
      </c>
      <c r="J6" s="24">
        <f>SUM(J7:J9)</f>
        <v>13000000</v>
      </c>
      <c r="K6" s="24">
        <f aca="true" t="shared" si="0" ref="K6:K15">J6/kurss</f>
        <v>18496386.09071766</v>
      </c>
      <c r="L6" s="4"/>
    </row>
    <row r="7" spans="2:12" ht="15.75">
      <c r="B7" s="16">
        <v>2</v>
      </c>
      <c r="C7" s="25" t="s">
        <v>5</v>
      </c>
      <c r="D7" s="26"/>
      <c r="E7" s="27">
        <v>847192</v>
      </c>
      <c r="F7" s="28">
        <f>F6+1</f>
        <v>2</v>
      </c>
      <c r="G7" s="29" t="s">
        <v>6</v>
      </c>
      <c r="H7" s="30"/>
      <c r="I7" s="31"/>
      <c r="J7" s="32">
        <v>4000000</v>
      </c>
      <c r="K7" s="24">
        <f t="shared" si="0"/>
        <v>5691195.720220818</v>
      </c>
      <c r="L7" s="1"/>
    </row>
    <row r="8" spans="2:12" ht="15.75">
      <c r="B8" s="16">
        <v>3</v>
      </c>
      <c r="C8" s="33" t="s">
        <v>7</v>
      </c>
      <c r="D8" s="26"/>
      <c r="E8" s="27">
        <v>4579</v>
      </c>
      <c r="F8" s="28">
        <f aca="true" t="shared" si="1" ref="F8:F39">F7+1</f>
        <v>3</v>
      </c>
      <c r="G8" s="34" t="s">
        <v>7</v>
      </c>
      <c r="H8" s="35"/>
      <c r="I8" s="36"/>
      <c r="J8" s="32">
        <v>4000000</v>
      </c>
      <c r="K8" s="24">
        <f t="shared" si="0"/>
        <v>5691195.720220818</v>
      </c>
      <c r="L8" s="1"/>
    </row>
    <row r="9" spans="2:12" ht="16.5" thickBot="1">
      <c r="B9" s="37">
        <v>4</v>
      </c>
      <c r="C9" s="38"/>
      <c r="D9" s="39"/>
      <c r="E9" s="40"/>
      <c r="F9" s="28">
        <f t="shared" si="1"/>
        <v>4</v>
      </c>
      <c r="G9" s="41" t="s">
        <v>8</v>
      </c>
      <c r="H9" s="42"/>
      <c r="I9" s="43"/>
      <c r="J9" s="44">
        <v>5000000</v>
      </c>
      <c r="K9" s="45">
        <f t="shared" si="0"/>
        <v>7113994.650276023</v>
      </c>
      <c r="L9" s="1"/>
    </row>
    <row r="10" spans="2:16" ht="15.75">
      <c r="B10" s="46">
        <v>5</v>
      </c>
      <c r="C10" s="47" t="s">
        <v>51</v>
      </c>
      <c r="D10" s="48">
        <f>E10*100/$E$39</f>
        <v>31.49993297975318</v>
      </c>
      <c r="E10" s="49">
        <f>E11+E12+E14</f>
        <v>306180853</v>
      </c>
      <c r="F10" s="28">
        <f t="shared" si="1"/>
        <v>5</v>
      </c>
      <c r="G10" s="50" t="s">
        <v>55</v>
      </c>
      <c r="H10" s="51">
        <f>J10*100/$J$39</f>
        <v>36.111111111111114</v>
      </c>
      <c r="I10" s="52">
        <v>325000000</v>
      </c>
      <c r="J10" s="53">
        <v>325000000</v>
      </c>
      <c r="K10" s="54">
        <f t="shared" si="0"/>
        <v>462409652.2679415</v>
      </c>
      <c r="L10" s="1"/>
      <c r="P10" s="7"/>
    </row>
    <row r="11" spans="2:16" ht="15.75">
      <c r="B11" s="55">
        <v>6</v>
      </c>
      <c r="C11" s="56" t="s">
        <v>9</v>
      </c>
      <c r="D11" s="26"/>
      <c r="E11" s="27">
        <v>232214884</v>
      </c>
      <c r="F11" s="28">
        <f t="shared" si="1"/>
        <v>6</v>
      </c>
      <c r="G11" s="57"/>
      <c r="H11" s="35"/>
      <c r="I11" s="58"/>
      <c r="J11" s="59"/>
      <c r="K11" s="24"/>
      <c r="L11" s="1"/>
      <c r="P11" s="8"/>
    </row>
    <row r="12" spans="2:16" ht="31.5">
      <c r="B12" s="55">
        <v>7</v>
      </c>
      <c r="C12" s="60" t="s">
        <v>10</v>
      </c>
      <c r="D12" s="26"/>
      <c r="E12" s="27">
        <v>49720409</v>
      </c>
      <c r="F12" s="28">
        <f t="shared" si="1"/>
        <v>7</v>
      </c>
      <c r="G12" s="57"/>
      <c r="H12" s="35"/>
      <c r="I12" s="58"/>
      <c r="J12" s="59"/>
      <c r="K12" s="24"/>
      <c r="L12" s="1"/>
      <c r="P12" s="7"/>
    </row>
    <row r="13" spans="2:16" ht="15.75">
      <c r="B13" s="61"/>
      <c r="C13" s="62"/>
      <c r="D13" s="63"/>
      <c r="E13" s="64"/>
      <c r="F13" s="28">
        <f t="shared" si="1"/>
        <v>8</v>
      </c>
      <c r="G13" s="65"/>
      <c r="H13" s="66"/>
      <c r="I13" s="67"/>
      <c r="J13" s="68"/>
      <c r="K13" s="69"/>
      <c r="L13" s="1"/>
      <c r="P13" s="7"/>
    </row>
    <row r="14" spans="2:16" ht="32.25" thickBot="1">
      <c r="B14" s="70">
        <v>8</v>
      </c>
      <c r="C14" s="71" t="s">
        <v>11</v>
      </c>
      <c r="D14" s="39"/>
      <c r="E14" s="40">
        <v>24245560</v>
      </c>
      <c r="F14" s="28">
        <f t="shared" si="1"/>
        <v>9</v>
      </c>
      <c r="G14" s="72"/>
      <c r="H14" s="42"/>
      <c r="I14" s="73"/>
      <c r="J14" s="74"/>
      <c r="K14" s="45"/>
      <c r="L14" s="1"/>
      <c r="P14" s="7"/>
    </row>
    <row r="15" spans="2:16" ht="31.5">
      <c r="B15" s="75">
        <v>9</v>
      </c>
      <c r="C15" s="47" t="s">
        <v>12</v>
      </c>
      <c r="D15" s="48">
        <f>E15*100/$E$39</f>
        <v>13.303745536328517</v>
      </c>
      <c r="E15" s="76">
        <f>E16+E17+E19+E18</f>
        <v>129313042</v>
      </c>
      <c r="F15" s="28">
        <f t="shared" si="1"/>
        <v>10</v>
      </c>
      <c r="G15" s="50" t="s">
        <v>12</v>
      </c>
      <c r="H15" s="51">
        <f>J15*100/$J$39</f>
        <v>11.666666666666666</v>
      </c>
      <c r="I15" s="52">
        <v>108000000</v>
      </c>
      <c r="J15" s="53">
        <f>SUM(J16:J20)</f>
        <v>105000000</v>
      </c>
      <c r="K15" s="54">
        <f t="shared" si="0"/>
        <v>149393887.65579647</v>
      </c>
      <c r="L15" s="1"/>
      <c r="P15" s="7"/>
    </row>
    <row r="16" spans="2:16" ht="31.5">
      <c r="B16" s="55">
        <v>10</v>
      </c>
      <c r="C16" s="60" t="s">
        <v>13</v>
      </c>
      <c r="D16" s="26"/>
      <c r="E16" s="27">
        <v>91828492</v>
      </c>
      <c r="F16" s="28">
        <f t="shared" si="1"/>
        <v>11</v>
      </c>
      <c r="G16" s="57" t="s">
        <v>48</v>
      </c>
      <c r="H16" s="30"/>
      <c r="I16" s="58"/>
      <c r="J16" s="59">
        <v>75000000</v>
      </c>
      <c r="K16" s="24">
        <f>J16/kurss</f>
        <v>106709919.75414035</v>
      </c>
      <c r="L16" s="1"/>
      <c r="P16" s="7"/>
    </row>
    <row r="17" spans="2:12" ht="31.5">
      <c r="B17" s="55">
        <v>11</v>
      </c>
      <c r="C17" s="60" t="s">
        <v>44</v>
      </c>
      <c r="D17" s="26"/>
      <c r="E17" s="27">
        <v>18455937</v>
      </c>
      <c r="F17" s="28">
        <f t="shared" si="1"/>
        <v>12</v>
      </c>
      <c r="G17" s="57" t="s">
        <v>16</v>
      </c>
      <c r="H17" s="35"/>
      <c r="I17" s="77"/>
      <c r="J17" s="59">
        <v>20000000</v>
      </c>
      <c r="K17" s="24">
        <f>J17/kurss</f>
        <v>28455978.60110409</v>
      </c>
      <c r="L17" s="1"/>
    </row>
    <row r="18" spans="2:12" ht="15.75">
      <c r="B18" s="55">
        <v>12</v>
      </c>
      <c r="C18" s="60" t="s">
        <v>17</v>
      </c>
      <c r="D18" s="26"/>
      <c r="E18" s="27">
        <v>10747378</v>
      </c>
      <c r="F18" s="28">
        <f t="shared" si="1"/>
        <v>13</v>
      </c>
      <c r="G18" s="57" t="s">
        <v>14</v>
      </c>
      <c r="H18" s="35"/>
      <c r="I18" s="77"/>
      <c r="J18" s="78">
        <v>10000000</v>
      </c>
      <c r="K18" s="24">
        <f>J18/kurss</f>
        <v>14227989.300552046</v>
      </c>
      <c r="L18" s="1"/>
    </row>
    <row r="19" spans="1:12" ht="15.75">
      <c r="A19" s="7"/>
      <c r="B19" s="55">
        <v>13</v>
      </c>
      <c r="C19" s="60" t="s">
        <v>15</v>
      </c>
      <c r="D19" s="26"/>
      <c r="E19" s="27">
        <v>8281235</v>
      </c>
      <c r="F19" s="28">
        <f t="shared" si="1"/>
        <v>14</v>
      </c>
      <c r="G19" s="79"/>
      <c r="H19" s="35"/>
      <c r="I19" s="77"/>
      <c r="J19" s="79"/>
      <c r="K19" s="80"/>
      <c r="L19" s="1"/>
    </row>
    <row r="20" spans="1:12" ht="16.5" thickBot="1">
      <c r="A20" s="7"/>
      <c r="B20" s="70">
        <v>14</v>
      </c>
      <c r="C20" s="81"/>
      <c r="D20" s="39"/>
      <c r="E20" s="81"/>
      <c r="F20" s="28">
        <f t="shared" si="1"/>
        <v>15</v>
      </c>
      <c r="G20" s="82"/>
      <c r="H20" s="83"/>
      <c r="I20" s="73"/>
      <c r="J20" s="84"/>
      <c r="K20" s="45"/>
      <c r="L20" s="1"/>
    </row>
    <row r="21" spans="2:12" ht="32.25" thickBot="1">
      <c r="B21" s="85">
        <v>15</v>
      </c>
      <c r="C21" s="86" t="s">
        <v>18</v>
      </c>
      <c r="D21" s="87">
        <f>E21*100/$E$39</f>
        <v>19.46949332685172</v>
      </c>
      <c r="E21" s="88">
        <v>189244405</v>
      </c>
      <c r="F21" s="28">
        <f t="shared" si="1"/>
        <v>16</v>
      </c>
      <c r="G21" s="89" t="s">
        <v>19</v>
      </c>
      <c r="H21" s="90">
        <f>J21*100/$J$39</f>
        <v>15.555555555555555</v>
      </c>
      <c r="I21" s="91"/>
      <c r="J21" s="92">
        <v>140000000</v>
      </c>
      <c r="K21" s="93">
        <f aca="true" t="shared" si="2" ref="K21:K36">J21/kurss</f>
        <v>199191850.20772862</v>
      </c>
      <c r="L21" s="1"/>
    </row>
    <row r="22" spans="2:12" ht="15.75">
      <c r="B22" s="94">
        <v>16</v>
      </c>
      <c r="C22" s="95" t="s">
        <v>52</v>
      </c>
      <c r="D22" s="96">
        <f>E22*100/$E$39</f>
        <v>19.131320400014165</v>
      </c>
      <c r="E22" s="97">
        <f>E25+E23+E26+E27+E28</f>
        <v>185957348</v>
      </c>
      <c r="F22" s="28">
        <f t="shared" si="1"/>
        <v>17</v>
      </c>
      <c r="G22" s="98" t="s">
        <v>52</v>
      </c>
      <c r="H22" s="99">
        <f>J22*100/$J$39</f>
        <v>19.11111111111111</v>
      </c>
      <c r="I22" s="53">
        <v>278000000</v>
      </c>
      <c r="J22" s="54">
        <f>SUM(J23:J28)</f>
        <v>172000000</v>
      </c>
      <c r="K22" s="100">
        <f t="shared" si="2"/>
        <v>244721415.96949518</v>
      </c>
      <c r="L22" s="3"/>
    </row>
    <row r="23" spans="2:14" ht="31.5">
      <c r="B23" s="101">
        <v>17</v>
      </c>
      <c r="C23" s="25" t="s">
        <v>53</v>
      </c>
      <c r="D23" s="102"/>
      <c r="E23" s="103">
        <v>142283267</v>
      </c>
      <c r="F23" s="28">
        <f t="shared" si="1"/>
        <v>18</v>
      </c>
      <c r="G23" s="34" t="s">
        <v>43</v>
      </c>
      <c r="H23" s="104"/>
      <c r="I23" s="62"/>
      <c r="J23" s="105">
        <v>26000000</v>
      </c>
      <c r="K23" s="106">
        <f t="shared" si="2"/>
        <v>36992772.18143532</v>
      </c>
      <c r="L23" s="3"/>
      <c r="N23" s="2"/>
    </row>
    <row r="24" spans="2:12" ht="15.75">
      <c r="B24" s="101">
        <v>18</v>
      </c>
      <c r="C24" s="80"/>
      <c r="D24" s="102"/>
      <c r="E24" s="80"/>
      <c r="F24" s="28">
        <f t="shared" si="1"/>
        <v>19</v>
      </c>
      <c r="G24" s="34" t="s">
        <v>24</v>
      </c>
      <c r="H24" s="107"/>
      <c r="I24" s="62"/>
      <c r="J24" s="105">
        <v>105000000</v>
      </c>
      <c r="K24" s="106">
        <f t="shared" si="2"/>
        <v>149393887.65579647</v>
      </c>
      <c r="L24" s="3"/>
    </row>
    <row r="25" spans="2:12" ht="31.5">
      <c r="B25" s="101">
        <v>19</v>
      </c>
      <c r="C25" s="25" t="s">
        <v>20</v>
      </c>
      <c r="D25" s="102"/>
      <c r="E25" s="103">
        <v>10451484</v>
      </c>
      <c r="F25" s="28">
        <f t="shared" si="1"/>
        <v>20</v>
      </c>
      <c r="G25" s="34" t="s">
        <v>21</v>
      </c>
      <c r="H25" s="104"/>
      <c r="I25" s="62"/>
      <c r="J25" s="105">
        <v>7000000</v>
      </c>
      <c r="K25" s="106">
        <f t="shared" si="2"/>
        <v>9959592.510386432</v>
      </c>
      <c r="L25" s="3"/>
    </row>
    <row r="26" spans="2:12" ht="15.75">
      <c r="B26" s="101">
        <v>20</v>
      </c>
      <c r="C26" s="25" t="s">
        <v>22</v>
      </c>
      <c r="D26" s="102"/>
      <c r="E26" s="103">
        <v>7462858</v>
      </c>
      <c r="F26" s="28">
        <f t="shared" si="1"/>
        <v>21</v>
      </c>
      <c r="G26" s="34" t="s">
        <v>23</v>
      </c>
      <c r="H26" s="104"/>
      <c r="I26" s="62"/>
      <c r="J26" s="105">
        <v>7000000</v>
      </c>
      <c r="K26" s="106">
        <f t="shared" si="2"/>
        <v>9959592.510386432</v>
      </c>
      <c r="L26" s="3"/>
    </row>
    <row r="27" spans="2:12" ht="15.75">
      <c r="B27" s="101">
        <v>21</v>
      </c>
      <c r="C27" s="25" t="s">
        <v>25</v>
      </c>
      <c r="D27" s="102"/>
      <c r="E27" s="103">
        <v>12103455</v>
      </c>
      <c r="F27" s="28">
        <f t="shared" si="1"/>
        <v>22</v>
      </c>
      <c r="G27" s="34" t="s">
        <v>25</v>
      </c>
      <c r="H27" s="104"/>
      <c r="I27" s="62"/>
      <c r="J27" s="105">
        <v>12000000</v>
      </c>
      <c r="K27" s="106">
        <f t="shared" si="2"/>
        <v>17073587.160662454</v>
      </c>
      <c r="L27" s="1"/>
    </row>
    <row r="28" spans="2:12" ht="32.25" thickBot="1">
      <c r="B28" s="108">
        <v>22</v>
      </c>
      <c r="C28" s="109" t="s">
        <v>26</v>
      </c>
      <c r="D28" s="110"/>
      <c r="E28" s="111">
        <v>13656284</v>
      </c>
      <c r="F28" s="28">
        <f t="shared" si="1"/>
        <v>23</v>
      </c>
      <c r="G28" s="112" t="s">
        <v>27</v>
      </c>
      <c r="H28" s="113"/>
      <c r="I28" s="84"/>
      <c r="J28" s="114">
        <v>15000000</v>
      </c>
      <c r="K28" s="115">
        <f t="shared" si="2"/>
        <v>21341983.950828068</v>
      </c>
      <c r="L28" s="3"/>
    </row>
    <row r="29" spans="2:12" ht="15.75">
      <c r="B29" s="116">
        <v>23</v>
      </c>
      <c r="C29" s="98" t="s">
        <v>54</v>
      </c>
      <c r="D29" s="96">
        <f>E29*100/$E$39</f>
        <v>0.7156372243998109</v>
      </c>
      <c r="E29" s="117">
        <f>E30+E31</f>
        <v>6956028</v>
      </c>
      <c r="F29" s="28">
        <f t="shared" si="1"/>
        <v>24</v>
      </c>
      <c r="G29" s="98" t="s">
        <v>54</v>
      </c>
      <c r="H29" s="118">
        <f>J29*100/$J$39</f>
        <v>1.4444444444444444</v>
      </c>
      <c r="I29" s="53">
        <v>27000000</v>
      </c>
      <c r="J29" s="54">
        <f>SUM(J30:J32)</f>
        <v>13000000</v>
      </c>
      <c r="K29" s="100">
        <f t="shared" si="2"/>
        <v>18496386.09071766</v>
      </c>
      <c r="L29" s="4"/>
    </row>
    <row r="30" spans="2:12" ht="15.75">
      <c r="B30" s="101">
        <v>24</v>
      </c>
      <c r="C30" s="25" t="s">
        <v>28</v>
      </c>
      <c r="D30" s="102"/>
      <c r="E30" s="103">
        <v>966866</v>
      </c>
      <c r="F30" s="28">
        <f t="shared" si="1"/>
        <v>25</v>
      </c>
      <c r="G30" s="34" t="s">
        <v>28</v>
      </c>
      <c r="H30" s="107"/>
      <c r="I30" s="62"/>
      <c r="J30" s="105">
        <v>2000000</v>
      </c>
      <c r="K30" s="106">
        <f t="shared" si="2"/>
        <v>2845597.860110409</v>
      </c>
      <c r="L30" s="1"/>
    </row>
    <row r="31" spans="2:12" ht="31.5">
      <c r="B31" s="101">
        <v>25</v>
      </c>
      <c r="C31" s="25" t="s">
        <v>29</v>
      </c>
      <c r="D31" s="102"/>
      <c r="E31" s="103">
        <v>5989162</v>
      </c>
      <c r="F31" s="28">
        <f t="shared" si="1"/>
        <v>26</v>
      </c>
      <c r="G31" s="34" t="s">
        <v>29</v>
      </c>
      <c r="H31" s="104"/>
      <c r="I31" s="119"/>
      <c r="J31" s="105">
        <v>5000000</v>
      </c>
      <c r="K31" s="106">
        <f t="shared" si="2"/>
        <v>7113994.650276023</v>
      </c>
      <c r="L31" s="1"/>
    </row>
    <row r="32" spans="2:12" ht="16.5" thickBot="1">
      <c r="B32" s="108">
        <v>26</v>
      </c>
      <c r="C32" s="109"/>
      <c r="D32" s="110"/>
      <c r="E32" s="111"/>
      <c r="F32" s="28">
        <f t="shared" si="1"/>
        <v>27</v>
      </c>
      <c r="G32" s="112" t="s">
        <v>30</v>
      </c>
      <c r="H32" s="113"/>
      <c r="I32" s="120"/>
      <c r="J32" s="114">
        <v>6000000</v>
      </c>
      <c r="K32" s="115">
        <f t="shared" si="2"/>
        <v>8536793.580331227</v>
      </c>
      <c r="L32" s="1"/>
    </row>
    <row r="33" spans="2:12" ht="16.5" thickBot="1">
      <c r="B33" s="10">
        <v>27</v>
      </c>
      <c r="C33" s="121" t="s">
        <v>31</v>
      </c>
      <c r="D33" s="122">
        <f aca="true" t="shared" si="3" ref="D33:D39">E33*100/$E$39</f>
        <v>6.391387422565504</v>
      </c>
      <c r="E33" s="123">
        <v>62124591</v>
      </c>
      <c r="F33" s="28">
        <f t="shared" si="1"/>
        <v>28</v>
      </c>
      <c r="G33" s="124" t="s">
        <v>32</v>
      </c>
      <c r="H33" s="125">
        <f>J33*100/$J$39</f>
        <v>4.444444444444445</v>
      </c>
      <c r="I33" s="126">
        <v>63000000</v>
      </c>
      <c r="J33" s="93">
        <v>40000000</v>
      </c>
      <c r="K33" s="127">
        <f t="shared" si="2"/>
        <v>56911957.20220818</v>
      </c>
      <c r="L33" s="1"/>
    </row>
    <row r="34" spans="2:12" ht="16.5" thickBot="1">
      <c r="B34" s="10">
        <v>28</v>
      </c>
      <c r="C34" s="121" t="s">
        <v>33</v>
      </c>
      <c r="D34" s="122">
        <f t="shared" si="3"/>
        <v>2.901131321190134</v>
      </c>
      <c r="E34" s="123">
        <v>28199135</v>
      </c>
      <c r="F34" s="28">
        <f t="shared" si="1"/>
        <v>29</v>
      </c>
      <c r="G34" s="124" t="s">
        <v>33</v>
      </c>
      <c r="H34" s="125">
        <f>J34*100/$J$39</f>
        <v>5</v>
      </c>
      <c r="I34" s="126">
        <v>45000000</v>
      </c>
      <c r="J34" s="93">
        <v>45000000</v>
      </c>
      <c r="K34" s="127">
        <f t="shared" si="2"/>
        <v>64025951.852484204</v>
      </c>
      <c r="L34" s="1"/>
    </row>
    <row r="35" spans="2:12" ht="15.75">
      <c r="B35" s="116">
        <v>29</v>
      </c>
      <c r="C35" s="128" t="s">
        <v>34</v>
      </c>
      <c r="D35" s="96">
        <f t="shared" si="3"/>
        <v>4.022829924860369</v>
      </c>
      <c r="E35" s="129">
        <v>39102099</v>
      </c>
      <c r="F35" s="28">
        <f t="shared" si="1"/>
        <v>30</v>
      </c>
      <c r="G35" s="130" t="s">
        <v>34</v>
      </c>
      <c r="H35" s="118">
        <f>J35*100/$J$39</f>
        <v>3.3333333333333335</v>
      </c>
      <c r="I35" s="131">
        <v>36000000</v>
      </c>
      <c r="J35" s="132">
        <v>30000000</v>
      </c>
      <c r="K35" s="100">
        <f t="shared" si="2"/>
        <v>42683967.901656136</v>
      </c>
      <c r="L35" s="1"/>
    </row>
    <row r="36" spans="2:12" ht="31.5">
      <c r="B36" s="101">
        <v>30</v>
      </c>
      <c r="C36" s="25" t="s">
        <v>35</v>
      </c>
      <c r="D36" s="133">
        <f t="shared" si="3"/>
        <v>2.0555512167565726</v>
      </c>
      <c r="E36" s="103">
        <v>19980056</v>
      </c>
      <c r="F36" s="28">
        <f t="shared" si="1"/>
        <v>31</v>
      </c>
      <c r="G36" s="34" t="s">
        <v>36</v>
      </c>
      <c r="H36" s="134">
        <f>J36*100/$J$39</f>
        <v>1.8888888888888888</v>
      </c>
      <c r="I36" s="119">
        <v>0</v>
      </c>
      <c r="J36" s="135">
        <v>17000000</v>
      </c>
      <c r="K36" s="106">
        <f t="shared" si="2"/>
        <v>24187581.810938478</v>
      </c>
      <c r="L36" s="1"/>
    </row>
    <row r="37" spans="2:12" ht="15.75">
      <c r="B37" s="101">
        <v>31</v>
      </c>
      <c r="C37" s="25" t="s">
        <v>37</v>
      </c>
      <c r="D37" s="133">
        <f t="shared" si="3"/>
        <v>0.12750801545444257</v>
      </c>
      <c r="E37" s="103">
        <v>1239384</v>
      </c>
      <c r="F37" s="28">
        <f t="shared" si="1"/>
        <v>32</v>
      </c>
      <c r="G37" s="63"/>
      <c r="H37" s="107"/>
      <c r="I37" s="62"/>
      <c r="J37" s="63"/>
      <c r="K37" s="64"/>
      <c r="L37" s="1"/>
    </row>
    <row r="38" spans="2:12" ht="16.5" thickBot="1">
      <c r="B38" s="136">
        <v>32</v>
      </c>
      <c r="C38" s="137" t="s">
        <v>38</v>
      </c>
      <c r="D38" s="138">
        <f t="shared" si="3"/>
        <v>0.29383230108737657</v>
      </c>
      <c r="E38" s="139">
        <v>2856064</v>
      </c>
      <c r="F38" s="28">
        <f t="shared" si="1"/>
        <v>33</v>
      </c>
      <c r="G38" s="140"/>
      <c r="H38" s="141"/>
      <c r="I38" s="142"/>
      <c r="J38" s="140"/>
      <c r="K38" s="143"/>
      <c r="L38" s="1"/>
    </row>
    <row r="39" spans="2:12" ht="16.5" thickBot="1">
      <c r="B39" s="10">
        <v>33</v>
      </c>
      <c r="C39" s="144" t="s">
        <v>49</v>
      </c>
      <c r="D39" s="145">
        <f t="shared" si="3"/>
        <v>100</v>
      </c>
      <c r="E39" s="123">
        <v>972004776</v>
      </c>
      <c r="F39" s="28">
        <f t="shared" si="1"/>
        <v>34</v>
      </c>
      <c r="G39" s="144" t="s">
        <v>49</v>
      </c>
      <c r="H39" s="146">
        <f>SUM(H6:H36)</f>
        <v>99.99999999999999</v>
      </c>
      <c r="I39" s="147">
        <f>SUM(I36,I35,I34,I33,I29,I22,I15,I10,I6)</f>
        <v>900000000</v>
      </c>
      <c r="J39" s="148">
        <f>J6+J10+J15+J21+J22+J29+J33+J34+J35+J36</f>
        <v>900000000</v>
      </c>
      <c r="K39" s="127">
        <f>J39/kurss</f>
        <v>1280519037.049684</v>
      </c>
      <c r="L39" s="1"/>
    </row>
    <row r="40" spans="2:11" ht="15.75">
      <c r="B40" s="9"/>
      <c r="C40" s="9"/>
      <c r="D40" s="9"/>
      <c r="E40" s="9"/>
      <c r="F40" s="9"/>
      <c r="G40" s="9"/>
      <c r="H40" s="149"/>
      <c r="I40" s="9"/>
      <c r="J40" s="9" t="s">
        <v>45</v>
      </c>
      <c r="K40" s="9">
        <v>0.70284</v>
      </c>
    </row>
    <row r="41" spans="2:11" ht="15.75">
      <c r="B41" s="157" t="s">
        <v>56</v>
      </c>
      <c r="C41" s="157"/>
      <c r="D41" s="157"/>
      <c r="E41" s="157"/>
      <c r="F41" s="157"/>
      <c r="G41" s="157"/>
      <c r="H41" s="149"/>
      <c r="I41" s="9"/>
      <c r="J41" s="9"/>
      <c r="K41" s="9"/>
    </row>
    <row r="42" spans="2:11" ht="15.75">
      <c r="B42" s="9"/>
      <c r="C42" s="9"/>
      <c r="D42" s="9"/>
      <c r="E42" s="9"/>
      <c r="F42" s="9"/>
      <c r="G42" s="9"/>
      <c r="H42" s="149"/>
      <c r="I42" s="9"/>
      <c r="J42" s="9"/>
      <c r="K42" s="9"/>
    </row>
  </sheetData>
  <sheetProtection/>
  <mergeCells count="7">
    <mergeCell ref="B41:G41"/>
    <mergeCell ref="A1:J1"/>
    <mergeCell ref="L3:L4"/>
    <mergeCell ref="B3:E3"/>
    <mergeCell ref="F3:J3"/>
    <mergeCell ref="B2:J2"/>
    <mergeCell ref="J4:K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Zane Lide</dc:creator>
  <cp:keywords/>
  <dc:description/>
  <cp:lastModifiedBy>Solvita Sama</cp:lastModifiedBy>
  <cp:lastPrinted>2013-04-11T07:37:26Z</cp:lastPrinted>
  <dcterms:created xsi:type="dcterms:W3CDTF">2013-03-06T07:51:11Z</dcterms:created>
  <dcterms:modified xsi:type="dcterms:W3CDTF">2013-05-03T10:24:03Z</dcterms:modified>
  <cp:category/>
  <cp:version/>
  <cp:contentType/>
  <cp:contentStatus/>
</cp:coreProperties>
</file>